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Sheet1!$A$1:$H$8</definedName>
    <definedName name="_xlnm.Criteria" localSheetId="0">Sheet1!$E$16:$E$17</definedName>
    <definedName name="_xlnm.Extract" localSheetId="0">Sheet1!$A$21:$H$21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M11" i="1"/>
  <c r="L11" i="1"/>
  <c r="H5" i="1"/>
  <c r="H6" i="1"/>
  <c r="H2" i="1"/>
  <c r="G3" i="1"/>
  <c r="G5" i="1"/>
  <c r="G6" i="1"/>
  <c r="G7" i="1"/>
  <c r="G2" i="1"/>
  <c r="E3" i="1"/>
  <c r="H3" i="1" s="1"/>
  <c r="E4" i="1"/>
  <c r="E5" i="1"/>
  <c r="E6" i="1"/>
  <c r="E7" i="1"/>
  <c r="H7" i="1" s="1"/>
  <c r="E8" i="1"/>
  <c r="E2" i="1"/>
  <c r="C2" i="1"/>
  <c r="D3" i="1"/>
  <c r="D4" i="1"/>
  <c r="G4" i="1" s="1"/>
  <c r="D5" i="1"/>
  <c r="D6" i="1"/>
  <c r="D7" i="1"/>
  <c r="D8" i="1"/>
  <c r="G8" i="1" s="1"/>
  <c r="D2" i="1"/>
  <c r="C3" i="1"/>
  <c r="C4" i="1"/>
  <c r="C5" i="1"/>
  <c r="C6" i="1"/>
  <c r="C7" i="1"/>
  <c r="C8" i="1"/>
  <c r="H8" i="1" l="1"/>
  <c r="H4" i="1"/>
</calcChain>
</file>

<file path=xl/sharedStrings.xml><?xml version="1.0" encoding="utf-8"?>
<sst xmlns="http://schemas.openxmlformats.org/spreadsheetml/2006/main" count="118" uniqueCount="85">
  <si>
    <t>STT</t>
  </si>
  <si>
    <t>Mã Phiếu</t>
  </si>
  <si>
    <t>Tên hàng</t>
  </si>
  <si>
    <t>Hãng SX</t>
  </si>
  <si>
    <t>Đơn Giá</t>
  </si>
  <si>
    <t>Số lượng</t>
  </si>
  <si>
    <t>Thuế</t>
  </si>
  <si>
    <t>Thành tiền</t>
  </si>
  <si>
    <t>D01BP</t>
  </si>
  <si>
    <t>D02ES</t>
  </si>
  <si>
    <t>X03SH</t>
  </si>
  <si>
    <t>N04CA</t>
  </si>
  <si>
    <t>D05TN</t>
  </si>
  <si>
    <t>N06CA</t>
  </si>
  <si>
    <t>N07BP</t>
  </si>
  <si>
    <t>BẢNG 1</t>
  </si>
  <si>
    <t>Mã</t>
  </si>
  <si>
    <t>X</t>
  </si>
  <si>
    <t>D</t>
  </si>
  <si>
    <t>N</t>
  </si>
  <si>
    <t>Xăng</t>
  </si>
  <si>
    <t>Dầu</t>
  </si>
  <si>
    <t>Nhớt</t>
  </si>
  <si>
    <t>Đơn giá</t>
  </si>
  <si>
    <t>Thuế Suất</t>
  </si>
  <si>
    <t>BẢNG 2</t>
  </si>
  <si>
    <t>2 ký tự cuối Mã Phiếu</t>
  </si>
  <si>
    <t>BP</t>
  </si>
  <si>
    <t>ES</t>
  </si>
  <si>
    <t>SH</t>
  </si>
  <si>
    <t>CA</t>
  </si>
  <si>
    <t>British Petro</t>
  </si>
  <si>
    <t>Esso</t>
  </si>
  <si>
    <t>Castrol</t>
  </si>
  <si>
    <t>Shell</t>
  </si>
  <si>
    <t>Đếm số phiếu</t>
  </si>
  <si>
    <t>Tổng Số Lượng</t>
  </si>
  <si>
    <t>BÁO CÁO THUÊ KHO THÁNG 6/2001</t>
  </si>
  <si>
    <t>ngày lấy hàng:</t>
  </si>
  <si>
    <t>30-6-2011</t>
  </si>
  <si>
    <t>Mã số</t>
  </si>
  <si>
    <t>Tên khách hàng</t>
  </si>
  <si>
    <t>Mặt hàng</t>
  </si>
  <si>
    <t>ngày gởi hàng</t>
  </si>
  <si>
    <t>số ngày gửi</t>
  </si>
  <si>
    <t>MS</t>
  </si>
  <si>
    <t>BX</t>
  </si>
  <si>
    <t>AG</t>
  </si>
  <si>
    <t>MN</t>
  </si>
  <si>
    <t>BV</t>
  </si>
  <si>
    <t>TG</t>
  </si>
  <si>
    <t>AN</t>
  </si>
  <si>
    <t>bảng 1</t>
  </si>
  <si>
    <t>S</t>
  </si>
  <si>
    <t>V</t>
  </si>
  <si>
    <t>G</t>
  </si>
  <si>
    <t>sắt</t>
  </si>
  <si>
    <t>Vải</t>
  </si>
  <si>
    <t>Xi măng</t>
  </si>
  <si>
    <t>Gỗ</t>
  </si>
  <si>
    <t>Nông sản</t>
  </si>
  <si>
    <t>Đơn giá 2</t>
  </si>
  <si>
    <t>Đơn giá 1</t>
  </si>
  <si>
    <t>Mã KH</t>
  </si>
  <si>
    <t>Tên KH</t>
  </si>
  <si>
    <t>M</t>
  </si>
  <si>
    <t>B</t>
  </si>
  <si>
    <t>A</t>
  </si>
  <si>
    <t>T</t>
  </si>
  <si>
    <t>Minh nhật</t>
  </si>
  <si>
    <t>Bình Minh</t>
  </si>
  <si>
    <t>An Thái</t>
  </si>
  <si>
    <t>Thiên Long</t>
  </si>
  <si>
    <t>Mã số bắt đầu là</t>
  </si>
  <si>
    <t>Tổng số lượng</t>
  </si>
  <si>
    <t>BẢNG KÊ BÁN GAS CHO ĐẠI LÝ X</t>
  </si>
  <si>
    <t>NGÀY</t>
  </si>
  <si>
    <t>MÃ GAS</t>
  </si>
  <si>
    <t>TÊN GAS</t>
  </si>
  <si>
    <t>SỐ LƯỢNG</t>
  </si>
  <si>
    <t>ĐƠN VỊ TÍNH</t>
  </si>
  <si>
    <t>ĐƠN GIÁ</t>
  </si>
  <si>
    <t>TRỊ GIÁ</t>
  </si>
  <si>
    <t>D*</t>
  </si>
  <si>
    <t>TRONG NƯỚC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</si>
</sst>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0.0%"/>
    <numFmt numFmtId="168" formatCode="#00"/>
  </numFmts>
  <fonts count="2" x14ac:knownFonts="1"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7" fontId="0" fillId="0" borderId="0" xfId="1" applyNumberFormat="1" applyFont="1"/>
    <xf numFmtId="167" fontId="0" fillId="0" borderId="0" xfId="0" applyNumberFormat="1"/>
    <xf numFmtId="168" fontId="0" fillId="0" borderId="0" xfId="0" applyNumberFormat="1"/>
    <xf numFmtId="14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B1" zoomScale="130" zoomScaleNormal="130" workbookViewId="0">
      <selection activeCell="M11" sqref="M11"/>
    </sheetView>
  </sheetViews>
  <sheetFormatPr defaultRowHeight="14.25" x14ac:dyDescent="0.2"/>
  <cols>
    <col min="4" max="4" width="14" bestFit="1" customWidth="1"/>
    <col min="8" max="8" width="10.875" bestFit="1" customWidth="1"/>
    <col min="12" max="12" width="12.25" bestFit="1" customWidth="1"/>
  </cols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3" x14ac:dyDescent="0.2">
      <c r="A2" s="3">
        <v>1</v>
      </c>
      <c r="B2" t="s">
        <v>8</v>
      </c>
      <c r="C2" t="str">
        <f>HLOOKUP(LEFT(B2,1),$A$11:$D$14,2,0)</f>
        <v>Dầu</v>
      </c>
      <c r="D2" t="str">
        <f>IF(RIGHT(B2,2)="TN","TRONG NƯỚC",VLOOKUP(RIGHT(B2,2),$G$11:$H$15,2,0))</f>
        <v>British Petro</v>
      </c>
      <c r="E2">
        <f>HLOOKUP(LEFT(B2,1),$A$11:$D$14,3,0)</f>
        <v>1200</v>
      </c>
      <c r="F2">
        <v>2000</v>
      </c>
      <c r="G2">
        <f>IF(D2="TRONG NƯỚC",E2*F2*0.5%,HLOOKUP(LEFT(B2,1),$A$11:$D$14,4,0)*E2*F2)</f>
        <v>36000</v>
      </c>
      <c r="H2">
        <f>F2*E2+G2</f>
        <v>2436000</v>
      </c>
    </row>
    <row r="3" spans="1:13" x14ac:dyDescent="0.2">
      <c r="A3" s="3">
        <v>2</v>
      </c>
      <c r="B3" t="s">
        <v>9</v>
      </c>
      <c r="C3" t="str">
        <f t="shared" ref="C3:C8" si="0">HLOOKUP(LEFT(B3,1),$A$11:$D$14,2,0)</f>
        <v>Dầu</v>
      </c>
      <c r="D3" t="str">
        <f t="shared" ref="D3:D8" si="1">IF(RIGHT(B3,2)="TN","TRONG NƯỚC",VLOOKUP(RIGHT(B3,2),$G$11:$H$15,2,0))</f>
        <v>Esso</v>
      </c>
      <c r="E3">
        <f t="shared" ref="E3:E8" si="2">HLOOKUP(LEFT(B3,1),$A$11:$D$14,3,0)</f>
        <v>1200</v>
      </c>
      <c r="F3">
        <v>3000</v>
      </c>
      <c r="G3">
        <f t="shared" ref="G3:G8" si="3">IF(D3="TRONG NƯỚC",E3*F3*0.5%,HLOOKUP(LEFT(B3,1),$A$11:$D$14,4,0)*E3*F3)</f>
        <v>54000</v>
      </c>
      <c r="H3">
        <f t="shared" ref="H3:H8" si="4">F3*E3+G3</f>
        <v>3654000</v>
      </c>
    </row>
    <row r="4" spans="1:13" x14ac:dyDescent="0.2">
      <c r="A4" s="3">
        <v>3</v>
      </c>
      <c r="B4" t="s">
        <v>10</v>
      </c>
      <c r="C4" t="str">
        <f t="shared" si="0"/>
        <v>Xăng</v>
      </c>
      <c r="D4" t="str">
        <f t="shared" si="1"/>
        <v>Shell</v>
      </c>
      <c r="E4">
        <f t="shared" si="2"/>
        <v>3000</v>
      </c>
      <c r="F4">
        <v>2500</v>
      </c>
      <c r="G4">
        <f t="shared" si="3"/>
        <v>150000</v>
      </c>
      <c r="H4">
        <f t="shared" si="4"/>
        <v>7650000</v>
      </c>
    </row>
    <row r="5" spans="1:13" x14ac:dyDescent="0.2">
      <c r="A5" s="3">
        <v>4</v>
      </c>
      <c r="B5" t="s">
        <v>11</v>
      </c>
      <c r="C5" t="str">
        <f t="shared" si="0"/>
        <v>Nhớt</v>
      </c>
      <c r="D5" t="str">
        <f t="shared" si="1"/>
        <v>Castrol</v>
      </c>
      <c r="E5">
        <f t="shared" si="2"/>
        <v>2500</v>
      </c>
      <c r="F5">
        <v>1500</v>
      </c>
      <c r="G5">
        <f t="shared" si="3"/>
        <v>37500</v>
      </c>
      <c r="H5">
        <f t="shared" si="4"/>
        <v>3787500</v>
      </c>
      <c r="J5">
        <f>F5+F7+F8</f>
        <v>9000</v>
      </c>
    </row>
    <row r="6" spans="1:13" x14ac:dyDescent="0.2">
      <c r="A6" s="3">
        <v>5</v>
      </c>
      <c r="B6" t="s">
        <v>12</v>
      </c>
      <c r="C6" t="str">
        <f t="shared" si="0"/>
        <v>Dầu</v>
      </c>
      <c r="D6" t="str">
        <f t="shared" si="1"/>
        <v>TRONG NƯỚC</v>
      </c>
      <c r="E6">
        <f t="shared" si="2"/>
        <v>1200</v>
      </c>
      <c r="F6">
        <v>2000</v>
      </c>
      <c r="G6">
        <f t="shared" si="3"/>
        <v>12000</v>
      </c>
      <c r="H6">
        <f t="shared" si="4"/>
        <v>2412000</v>
      </c>
    </row>
    <row r="7" spans="1:13" x14ac:dyDescent="0.2">
      <c r="A7" s="3">
        <v>6</v>
      </c>
      <c r="B7" t="s">
        <v>13</v>
      </c>
      <c r="C7" t="str">
        <f t="shared" si="0"/>
        <v>Nhớt</v>
      </c>
      <c r="D7" t="str">
        <f t="shared" si="1"/>
        <v>Castrol</v>
      </c>
      <c r="E7">
        <f t="shared" si="2"/>
        <v>2500</v>
      </c>
      <c r="F7">
        <v>4000</v>
      </c>
      <c r="G7">
        <f t="shared" si="3"/>
        <v>100000</v>
      </c>
      <c r="H7">
        <f t="shared" si="4"/>
        <v>10100000</v>
      </c>
    </row>
    <row r="8" spans="1:13" x14ac:dyDescent="0.2">
      <c r="A8" s="3">
        <v>7</v>
      </c>
      <c r="B8" t="s">
        <v>14</v>
      </c>
      <c r="C8" t="str">
        <f t="shared" si="0"/>
        <v>Nhớt</v>
      </c>
      <c r="D8" t="str">
        <f t="shared" si="1"/>
        <v>British Petro</v>
      </c>
      <c r="E8">
        <f t="shared" si="2"/>
        <v>2500</v>
      </c>
      <c r="F8">
        <v>3500</v>
      </c>
      <c r="G8">
        <f t="shared" si="3"/>
        <v>87500</v>
      </c>
      <c r="H8">
        <f t="shared" si="4"/>
        <v>8837500</v>
      </c>
    </row>
    <row r="10" spans="1:13" x14ac:dyDescent="0.2">
      <c r="A10" t="s">
        <v>15</v>
      </c>
      <c r="G10" t="s">
        <v>25</v>
      </c>
      <c r="K10" t="s">
        <v>2</v>
      </c>
      <c r="L10" t="s">
        <v>35</v>
      </c>
      <c r="M10" t="s">
        <v>36</v>
      </c>
    </row>
    <row r="11" spans="1:13" x14ac:dyDescent="0.2">
      <c r="A11" t="s">
        <v>16</v>
      </c>
      <c r="B11" t="s">
        <v>17</v>
      </c>
      <c r="C11" t="s">
        <v>18</v>
      </c>
      <c r="D11" t="s">
        <v>19</v>
      </c>
      <c r="G11" t="s">
        <v>26</v>
      </c>
      <c r="H11" t="s">
        <v>3</v>
      </c>
      <c r="K11" t="s">
        <v>22</v>
      </c>
      <c r="L11">
        <f>COUNTIF(C2:C8,"NHỚT")</f>
        <v>3</v>
      </c>
      <c r="M11">
        <f>SUMIF(C2:C8,"NHỚT",F2:F8)</f>
        <v>9000</v>
      </c>
    </row>
    <row r="12" spans="1:13" x14ac:dyDescent="0.2">
      <c r="A12" t="s">
        <v>2</v>
      </c>
      <c r="B12" t="s">
        <v>20</v>
      </c>
      <c r="C12" t="s">
        <v>21</v>
      </c>
      <c r="D12" t="s">
        <v>22</v>
      </c>
      <c r="G12" t="s">
        <v>27</v>
      </c>
      <c r="H12" t="s">
        <v>31</v>
      </c>
    </row>
    <row r="13" spans="1:13" x14ac:dyDescent="0.2">
      <c r="A13" t="s">
        <v>23</v>
      </c>
      <c r="B13">
        <v>3000</v>
      </c>
      <c r="C13">
        <v>1200</v>
      </c>
      <c r="D13">
        <v>2500</v>
      </c>
      <c r="G13" t="s">
        <v>28</v>
      </c>
      <c r="H13" t="s">
        <v>32</v>
      </c>
    </row>
    <row r="14" spans="1:13" x14ac:dyDescent="0.2">
      <c r="A14" t="s">
        <v>24</v>
      </c>
      <c r="B14" s="1">
        <v>0.02</v>
      </c>
      <c r="C14" s="1">
        <v>1.4999999999999999E-2</v>
      </c>
      <c r="D14" s="1">
        <v>0.01</v>
      </c>
      <c r="G14" t="s">
        <v>29</v>
      </c>
      <c r="H14" t="s">
        <v>34</v>
      </c>
    </row>
    <row r="15" spans="1:13" x14ac:dyDescent="0.2">
      <c r="G15" t="s">
        <v>30</v>
      </c>
      <c r="H15" t="s">
        <v>33</v>
      </c>
    </row>
    <row r="16" spans="1:13" x14ac:dyDescent="0.2">
      <c r="E16" t="s">
        <v>1</v>
      </c>
    </row>
    <row r="17" spans="1:8" x14ac:dyDescent="0.2">
      <c r="B17" s="2"/>
      <c r="E17" t="s">
        <v>83</v>
      </c>
    </row>
    <row r="21" spans="1:8" x14ac:dyDescent="0.2">
      <c r="A21" t="s">
        <v>0</v>
      </c>
      <c r="B21" t="s">
        <v>1</v>
      </c>
      <c r="C21" t="s">
        <v>2</v>
      </c>
      <c r="D21" t="s">
        <v>3</v>
      </c>
      <c r="E21" t="s">
        <v>4</v>
      </c>
      <c r="F21" t="s">
        <v>5</v>
      </c>
      <c r="G21" t="s">
        <v>6</v>
      </c>
      <c r="H21" t="s">
        <v>7</v>
      </c>
    </row>
    <row r="22" spans="1:8" x14ac:dyDescent="0.2">
      <c r="A22" s="3">
        <v>1</v>
      </c>
      <c r="B22" t="s">
        <v>8</v>
      </c>
      <c r="C22" t="s">
        <v>21</v>
      </c>
      <c r="D22" t="s">
        <v>31</v>
      </c>
      <c r="E22">
        <v>1200</v>
      </c>
      <c r="F22">
        <v>2000</v>
      </c>
      <c r="G22">
        <v>36000</v>
      </c>
      <c r="H22">
        <v>2436000</v>
      </c>
    </row>
    <row r="23" spans="1:8" x14ac:dyDescent="0.2">
      <c r="A23" s="3">
        <v>2</v>
      </c>
      <c r="B23" t="s">
        <v>9</v>
      </c>
      <c r="C23" t="s">
        <v>21</v>
      </c>
      <c r="D23" t="s">
        <v>32</v>
      </c>
      <c r="E23">
        <v>1200</v>
      </c>
      <c r="F23">
        <v>3000</v>
      </c>
      <c r="G23">
        <v>54000</v>
      </c>
      <c r="H23">
        <v>3654000</v>
      </c>
    </row>
    <row r="24" spans="1:8" x14ac:dyDescent="0.2">
      <c r="A24" s="3">
        <v>5</v>
      </c>
      <c r="B24" t="s">
        <v>12</v>
      </c>
      <c r="C24" t="s">
        <v>21</v>
      </c>
      <c r="D24" t="s">
        <v>84</v>
      </c>
      <c r="E24">
        <v>1200</v>
      </c>
      <c r="F24">
        <v>2000</v>
      </c>
      <c r="G24">
        <v>12000</v>
      </c>
      <c r="H24">
        <v>2412000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D16" sqref="D16"/>
    </sheetView>
  </sheetViews>
  <sheetFormatPr defaultRowHeight="14.25" x14ac:dyDescent="0.2"/>
  <cols>
    <col min="3" max="3" width="14" bestFit="1" customWidth="1"/>
    <col min="5" max="5" width="12.375" bestFit="1" customWidth="1"/>
  </cols>
  <sheetData>
    <row r="1" spans="1:9" x14ac:dyDescent="0.2">
      <c r="A1" t="s">
        <v>37</v>
      </c>
    </row>
    <row r="2" spans="1:9" x14ac:dyDescent="0.2">
      <c r="A2" t="s">
        <v>38</v>
      </c>
      <c r="B2" t="s">
        <v>39</v>
      </c>
    </row>
    <row r="3" spans="1:9" x14ac:dyDescent="0.2">
      <c r="A3" t="s">
        <v>0</v>
      </c>
      <c r="B3" t="s">
        <v>40</v>
      </c>
      <c r="C3" t="s">
        <v>41</v>
      </c>
      <c r="D3" t="s">
        <v>42</v>
      </c>
      <c r="E3" t="s">
        <v>43</v>
      </c>
      <c r="F3" t="s">
        <v>44</v>
      </c>
      <c r="G3" t="s">
        <v>23</v>
      </c>
      <c r="H3" t="s">
        <v>5</v>
      </c>
      <c r="I3" t="s">
        <v>7</v>
      </c>
    </row>
    <row r="4" spans="1:9" x14ac:dyDescent="0.2">
      <c r="A4">
        <v>1</v>
      </c>
      <c r="B4" t="s">
        <v>45</v>
      </c>
      <c r="E4" s="4">
        <v>40696</v>
      </c>
      <c r="F4">
        <v>29</v>
      </c>
      <c r="H4">
        <v>40</v>
      </c>
    </row>
    <row r="5" spans="1:9" x14ac:dyDescent="0.2">
      <c r="A5">
        <v>2</v>
      </c>
      <c r="B5" t="s">
        <v>46</v>
      </c>
      <c r="E5" s="4">
        <v>40697</v>
      </c>
      <c r="F5">
        <v>28</v>
      </c>
      <c r="H5">
        <v>51</v>
      </c>
    </row>
    <row r="6" spans="1:9" x14ac:dyDescent="0.2">
      <c r="A6">
        <v>3</v>
      </c>
      <c r="B6" t="s">
        <v>47</v>
      </c>
      <c r="E6" s="4">
        <v>40695</v>
      </c>
      <c r="F6">
        <v>30</v>
      </c>
      <c r="H6">
        <v>38</v>
      </c>
    </row>
    <row r="7" spans="1:9" x14ac:dyDescent="0.2">
      <c r="A7">
        <v>4</v>
      </c>
      <c r="B7" t="s">
        <v>48</v>
      </c>
      <c r="E7" s="4">
        <v>40700</v>
      </c>
      <c r="F7">
        <v>25</v>
      </c>
      <c r="H7">
        <v>29</v>
      </c>
    </row>
    <row r="8" spans="1:9" x14ac:dyDescent="0.2">
      <c r="A8">
        <v>5</v>
      </c>
      <c r="B8" t="s">
        <v>49</v>
      </c>
      <c r="E8" s="4">
        <v>40710</v>
      </c>
      <c r="F8">
        <v>15</v>
      </c>
      <c r="H8">
        <v>26</v>
      </c>
    </row>
    <row r="9" spans="1:9" x14ac:dyDescent="0.2">
      <c r="A9">
        <v>6</v>
      </c>
      <c r="B9" t="s">
        <v>50</v>
      </c>
      <c r="E9" s="4">
        <v>40700</v>
      </c>
      <c r="F9">
        <v>25</v>
      </c>
      <c r="H9">
        <v>37</v>
      </c>
    </row>
    <row r="10" spans="1:9" x14ac:dyDescent="0.2">
      <c r="A10">
        <v>7</v>
      </c>
      <c r="B10" t="s">
        <v>51</v>
      </c>
      <c r="E10" s="4">
        <v>40718</v>
      </c>
      <c r="F10">
        <v>7</v>
      </c>
      <c r="H10">
        <v>22</v>
      </c>
    </row>
    <row r="13" spans="1:9" x14ac:dyDescent="0.2">
      <c r="A13" t="s">
        <v>52</v>
      </c>
      <c r="H13" t="s">
        <v>25</v>
      </c>
    </row>
    <row r="14" spans="1:9" x14ac:dyDescent="0.2">
      <c r="A14" t="s">
        <v>16</v>
      </c>
      <c r="B14" t="s">
        <v>53</v>
      </c>
      <c r="C14" t="s">
        <v>54</v>
      </c>
      <c r="D14" t="s">
        <v>17</v>
      </c>
      <c r="E14" t="s">
        <v>55</v>
      </c>
      <c r="F14" t="s">
        <v>19</v>
      </c>
      <c r="H14" t="s">
        <v>63</v>
      </c>
      <c r="I14" t="s">
        <v>64</v>
      </c>
    </row>
    <row r="15" spans="1:9" x14ac:dyDescent="0.2">
      <c r="A15" t="s">
        <v>42</v>
      </c>
      <c r="B15" t="s">
        <v>56</v>
      </c>
      <c r="C15" t="s">
        <v>57</v>
      </c>
      <c r="D15" t="s">
        <v>58</v>
      </c>
      <c r="E15" t="s">
        <v>59</v>
      </c>
      <c r="F15" t="s">
        <v>60</v>
      </c>
      <c r="H15" t="s">
        <v>65</v>
      </c>
      <c r="I15" t="s">
        <v>69</v>
      </c>
    </row>
    <row r="16" spans="1:9" x14ac:dyDescent="0.2">
      <c r="A16" t="s">
        <v>62</v>
      </c>
      <c r="B16">
        <v>6000</v>
      </c>
      <c r="C16">
        <v>12000</v>
      </c>
      <c r="D16">
        <v>6500</v>
      </c>
      <c r="E16">
        <v>9000</v>
      </c>
      <c r="F16">
        <v>8500</v>
      </c>
      <c r="H16" t="s">
        <v>66</v>
      </c>
      <c r="I16" t="s">
        <v>70</v>
      </c>
    </row>
    <row r="17" spans="1:9" x14ac:dyDescent="0.2">
      <c r="A17" t="s">
        <v>61</v>
      </c>
      <c r="B17">
        <v>9000</v>
      </c>
      <c r="C17">
        <v>16000</v>
      </c>
      <c r="D17">
        <v>7000</v>
      </c>
      <c r="E17">
        <v>10000</v>
      </c>
      <c r="F17">
        <v>9500</v>
      </c>
      <c r="H17" t="s">
        <v>67</v>
      </c>
      <c r="I17" t="s">
        <v>71</v>
      </c>
    </row>
    <row r="18" spans="1:9" x14ac:dyDescent="0.2">
      <c r="H18" t="s">
        <v>68</v>
      </c>
      <c r="I18" t="s">
        <v>72</v>
      </c>
    </row>
    <row r="21" spans="1:9" x14ac:dyDescent="0.2">
      <c r="A21" t="s">
        <v>73</v>
      </c>
      <c r="B21" t="s">
        <v>35</v>
      </c>
      <c r="C21" t="s">
        <v>74</v>
      </c>
    </row>
    <row r="22" spans="1:9" x14ac:dyDescent="0.2">
      <c r="A22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A3" sqref="A3"/>
    </sheetView>
  </sheetViews>
  <sheetFormatPr defaultRowHeight="14.25" x14ac:dyDescent="0.2"/>
  <sheetData>
    <row r="1" spans="1:8" x14ac:dyDescent="0.2">
      <c r="A1" t="s">
        <v>75</v>
      </c>
    </row>
    <row r="2" spans="1:8" x14ac:dyDescent="0.2">
      <c r="A2" t="s">
        <v>0</v>
      </c>
      <c r="B2" t="s">
        <v>76</v>
      </c>
      <c r="C2" t="s">
        <v>77</v>
      </c>
      <c r="D2" t="s">
        <v>78</v>
      </c>
      <c r="E2" t="s">
        <v>79</v>
      </c>
      <c r="F2" t="s">
        <v>80</v>
      </c>
      <c r="G2" t="s">
        <v>81</v>
      </c>
      <c r="H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Sheet1!Criteria</vt:lpstr>
      <vt:lpstr>Sheet1!Extract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Giao Vien</dc:creator>
  <cp:lastModifiedBy>Giao Vien</cp:lastModifiedBy>
  <dcterms:created xsi:type="dcterms:W3CDTF">2019-02-21T11:28:29Z</dcterms:created>
  <dcterms:modified xsi:type="dcterms:W3CDTF">2019-02-21T13:08:50Z</dcterms:modified>
</cp:coreProperties>
</file>